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xr:revisionPtr revIDLastSave="0" documentId="13_ncr:1_{AB720401-6A2E-433D-BF1F-B5FE05D2917A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0 - Celkové sestavení ná..." sheetId="2" r:id="rId2"/>
  </sheets>
  <definedNames>
    <definedName name="_xlnm._FilterDatabase" localSheetId="1" hidden="1">'00 - Celkové sestavení ná...'!$C$116:$K$121</definedName>
    <definedName name="_xlnm.Print_Titles" localSheetId="1">'00 - Celkové sestavení ná...'!$116:$116</definedName>
    <definedName name="_xlnm.Print_Titles" localSheetId="0">'Rekapitulace stavby'!$92:$92</definedName>
    <definedName name="_xlnm.Print_Area" localSheetId="1">'00 - Celkové sestavení ná...'!$C$4:$J$76,'00 - Celkové sestavení ná...'!$C$82:$J$98,'00 - Celkové sestavení ná...'!$C$104:$K$121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/>
  <c r="J17" i="2"/>
  <c r="J12" i="2"/>
  <c r="J111" i="2" s="1"/>
  <c r="E7" i="2"/>
  <c r="E107" i="2" s="1"/>
  <c r="L90" i="1"/>
  <c r="AM90" i="1"/>
  <c r="AM89" i="1"/>
  <c r="L89" i="1"/>
  <c r="AM87" i="1"/>
  <c r="L87" i="1"/>
  <c r="L85" i="1"/>
  <c r="L84" i="1"/>
  <c r="BK121" i="2"/>
  <c r="J121" i="2"/>
  <c r="BK120" i="2"/>
  <c r="J120" i="2"/>
  <c r="J119" i="2"/>
  <c r="AS94" i="1"/>
  <c r="BK119" i="2"/>
  <c r="BK118" i="2" l="1"/>
  <c r="J118" i="2" s="1"/>
  <c r="J97" i="2" s="1"/>
  <c r="P118" i="2"/>
  <c r="P117" i="2" s="1"/>
  <c r="AU95" i="1" s="1"/>
  <c r="AU94" i="1" s="1"/>
  <c r="R118" i="2"/>
  <c r="R117" i="2"/>
  <c r="T118" i="2"/>
  <c r="T117" i="2" s="1"/>
  <c r="E85" i="2"/>
  <c r="J89" i="2"/>
  <c r="F92" i="2"/>
  <c r="BE119" i="2"/>
  <c r="BE120" i="2"/>
  <c r="BE121" i="2"/>
  <c r="F34" i="2"/>
  <c r="BA95" i="1" s="1"/>
  <c r="BA94" i="1" s="1"/>
  <c r="AW94" i="1" s="1"/>
  <c r="AK30" i="1" s="1"/>
  <c r="F35" i="2"/>
  <c r="BB95" i="1" s="1"/>
  <c r="BB94" i="1" s="1"/>
  <c r="W31" i="1" s="1"/>
  <c r="F36" i="2"/>
  <c r="BC95" i="1"/>
  <c r="BC94" i="1" s="1"/>
  <c r="W32" i="1" s="1"/>
  <c r="J34" i="2"/>
  <c r="AW95" i="1" s="1"/>
  <c r="F37" i="2"/>
  <c r="BD95" i="1" s="1"/>
  <c r="BD94" i="1" s="1"/>
  <c r="W33" i="1" s="1"/>
  <c r="BK117" i="2" l="1"/>
  <c r="J117" i="2" s="1"/>
  <c r="J96" i="2" s="1"/>
  <c r="AX94" i="1"/>
  <c r="AY94" i="1"/>
  <c r="J33" i="2"/>
  <c r="AV95" i="1" s="1"/>
  <c r="AT95" i="1" s="1"/>
  <c r="W30" i="1"/>
  <c r="F33" i="2"/>
  <c r="AZ95" i="1" s="1"/>
  <c r="AZ94" i="1" s="1"/>
  <c r="W29" i="1" s="1"/>
  <c r="AV94" i="1" l="1"/>
  <c r="AK29" i="1" s="1"/>
  <c r="J30" i="2"/>
  <c r="AG95" i="1" s="1"/>
  <c r="AN95" i="1" s="1"/>
  <c r="J39" i="2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<sst xmlns="http://schemas.openxmlformats.org/spreadsheetml/2006/main" count="299" uniqueCount="124">
  <si>
    <t>Export Komplet</t>
  </si>
  <si>
    <t/>
  </si>
  <si>
    <t>2.0</t>
  </si>
  <si>
    <t>ZAMOK</t>
  </si>
  <si>
    <t>False</t>
  </si>
  <si>
    <t>{b8a4684b-5004-4d99-ba15-69d51e75d866}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</si>
  <si>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</si>
  <si>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</si>
  <si>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</si>
  <si>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</si>
  <si>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</si>
  <si>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</si>
  <si>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</si>
  <si>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</si>
  <si>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20-024-0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</si>
  <si>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</si>
  <si>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</si>
  <si>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kuchyně a jídelny, Obránců míru 1714, Přelouč</t>
  </si>
  <si>
    <t>KSO:</t>
  </si>
  <si>
    <t>CC-CZ:</t>
  </si>
  <si>
    <t>Místo:</t>
  </si>
  <si>
    <t>Přelouč</t>
  </si>
  <si>
    <t>Datum:</t>
  </si>
  <si>
    <t>25. 5. 2020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</si>
  <si>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</si>
  <si>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</si>
  <si>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</si>
  <si>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</si>
  <si>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</si>
  <si>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</si>
  <si>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</si>
  <si>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 Pardubice</t>
  </si>
  <si>
    <t>True</t>
  </si>
  <si>
    <t>Zpracovatel:</t>
  </si>
  <si>
    <t>Vojtěch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</si>
  <si>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</si>
  <si>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</si>
  <si>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</si>
  <si>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</si>
  <si>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</si>
  <si>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</si>
  <si>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</si>
  <si>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</si>
  <si>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</si>
  <si>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</si>
  <si>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</si>
  <si>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</si>
  <si>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</si>
  <si>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</si>
  <si>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</si>
  <si>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</si>
  <si>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</si>
  <si>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</si>
  <si>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</si>
  <si>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</si>
  <si>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</si>
  <si>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</si>
  <si>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</si>
  <si>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</si>
  <si>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</si>
  <si>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</si>
  <si>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</si>
  <si>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</si>
  <si>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</si>
  <si>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</si>
  <si>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</si>
  <si>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</si>
  <si>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</si>
  <si>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</si>
  <si>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</si>
  <si>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</si>
  <si>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</si>
  <si>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</si>
  <si>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</si>
  <si>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</si>
  <si>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</si>
  <si>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</si>
  <si>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</si>
  <si>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</si>
  <si>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</si>
  <si>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</si>
  <si>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</si>
  <si>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Celkové sestavení nákladů</t>
  </si>
  <si>
    <t>OST</t>
  </si>
  <si>
    <t>1</t>
  </si>
  <si>
    <t>{500a5102-4ebb-4480-88aa-22348e5aa922}</t>
  </si>
  <si>
    <t>2</t>
  </si>
  <si>
    <t>KRYCÍ LIST SOUPISU PRACÍ</t>
  </si>
  <si>
    <t>Objekt:</t>
  </si>
  <si>
    <t>00 - Celkové sestavení nákladů</t>
  </si>
  <si>
    <t>REKAPITULACE ČLENĚNÍ SOUPISU PRACÍ</t>
  </si>
  <si>
    <t>Kód dílu - Popis</t>
  </si>
  <si>
    <t>Cena celkem [CZK]</t>
  </si>
  <si>
    <t>Náklady ze soupisu prací</t>
  </si>
  <si>
    <t>-1</t>
  </si>
  <si>
    <t>OST - Celkové sestavení nákladů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</si>
  <si>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</si>
  <si>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</si>
  <si>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</si>
  <si>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</si>
  <si>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</si>
  <si>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</si>
  <si>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</si>
  <si>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</si>
  <si>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</si>
  <si>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</si>
  <si>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</si>
  <si>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</si>
  <si>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</si>
  <si>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4</t>
  </si>
  <si>
    <t>ROZPOCET</t>
  </si>
  <si>
    <t>K</t>
  </si>
  <si>
    <t>100-001</t>
  </si>
  <si>
    <t>1. Etapa</t>
  </si>
  <si>
    <t>celkem</t>
  </si>
  <si>
    <t>512</t>
  </si>
  <si>
    <t>-1754718374</t>
  </si>
  <si>
    <t>100-002</t>
  </si>
  <si>
    <t>2. Etapa</t>
  </si>
  <si>
    <t>-549847951</t>
  </si>
  <si>
    <t>3</t>
  </si>
  <si>
    <t>100-003</t>
  </si>
  <si>
    <t>3. Etapa</t>
  </si>
  <si>
    <t>1189752894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</si>
</sst>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6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17"/>
      <c r="AQ5" s="17"/>
      <c r="AR5" s="15"/>
      <c r="BE5" s="216" t="s">
        <v>15</v>
      </c>
      <c r="BS5" s="12" t="s">
        <v>6</v>
      </c>
    </row>
    <row r="6" spans="1:74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17"/>
      <c r="AQ6" s="17"/>
      <c r="AR6" s="15"/>
      <c r="BE6" s="217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217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217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17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17"/>
      <c r="BS10" s="12" t="s">
        <v>6</v>
      </c>
    </row>
    <row r="11" spans="1:74" ht="18.399999999999999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17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17"/>
      <c r="BS12" s="12" t="s">
        <v>6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29</v>
      </c>
      <c r="AO13" s="17"/>
      <c r="AP13" s="17"/>
      <c r="AQ13" s="17"/>
      <c r="AR13" s="15"/>
      <c r="BE13" s="217"/>
      <c r="BS13" s="12" t="s">
        <v>6</v>
      </c>
    </row>
    <row r="14" spans="1:74" ht="12.75">
      <c r="B14" s="16"/>
      <c r="C14" s="17"/>
      <c r="D14" s="17"/>
      <c r="E14" s="222" t="s">
        <v>29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4" t="s">
        <v>27</v>
      </c>
      <c r="AL14" s="17"/>
      <c r="AM14" s="17"/>
      <c r="AN14" s="26" t="s">
        <v>29</v>
      </c>
      <c r="AO14" s="17"/>
      <c r="AP14" s="17"/>
      <c r="AQ14" s="17"/>
      <c r="AR14" s="15"/>
      <c r="BE14" s="217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17"/>
      <c r="BS15" s="12" t="s">
        <v>4</v>
      </c>
    </row>
    <row r="16" spans="1:74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17"/>
      <c r="BS16" s="12" t="s">
        <v>4</v>
      </c>
    </row>
    <row r="17" spans="1:71" ht="18.399999999999999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17"/>
      <c r="BS17" s="12" t="s">
        <v>32</v>
      </c>
    </row>
    <row r="18" spans="1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17"/>
      <c r="BS18" s="12" t="s">
        <v>6</v>
      </c>
    </row>
    <row r="19" spans="1:71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17"/>
      <c r="BS19" s="12" t="s">
        <v>6</v>
      </c>
    </row>
    <row r="20" spans="1:71" ht="18.399999999999999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17"/>
      <c r="BS20" s="12" t="s">
        <v>32</v>
      </c>
    </row>
    <row r="21" spans="1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17"/>
    </row>
    <row r="22" spans="1:71" ht="12" customHeight="1">
      <c r="B22" s="16"/>
      <c r="C22" s="17"/>
      <c r="D22" s="24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17"/>
    </row>
    <row r="23" spans="1:71" ht="16.5" customHeight="1">
      <c r="B23" s="16"/>
      <c r="C23" s="17"/>
      <c r="D23" s="17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17"/>
      <c r="AP23" s="17"/>
      <c r="AQ23" s="17"/>
      <c r="AR23" s="15"/>
      <c r="BE23" s="217"/>
    </row>
    <row r="24" spans="1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17"/>
    </row>
    <row r="25" spans="1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17"/>
    </row>
    <row r="26" spans="1:71" s="1" customFormat="1" ht="25.9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5">
        <f>ROUND(AG94,2)</f>
        <v>33780000</v>
      </c>
      <c r="AL26" s="226"/>
      <c r="AM26" s="226"/>
      <c r="AN26" s="226"/>
      <c r="AO26" s="226"/>
      <c r="AP26" s="31"/>
      <c r="AQ26" s="31"/>
      <c r="AR26" s="34"/>
      <c r="BE26" s="217"/>
    </row>
    <row r="27" spans="1:71" s="1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17"/>
    </row>
    <row r="28" spans="1:71" s="1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27" t="s">
        <v>37</v>
      </c>
      <c r="M28" s="227"/>
      <c r="N28" s="227"/>
      <c r="O28" s="227"/>
      <c r="P28" s="227"/>
      <c r="Q28" s="31"/>
      <c r="R28" s="31"/>
      <c r="S28" s="31"/>
      <c r="T28" s="31"/>
      <c r="U28" s="31"/>
      <c r="V28" s="31"/>
      <c r="W28" s="227" t="s">
        <v>38</v>
      </c>
      <c r="X28" s="227"/>
      <c r="Y28" s="227"/>
      <c r="Z28" s="227"/>
      <c r="AA28" s="227"/>
      <c r="AB28" s="227"/>
      <c r="AC28" s="227"/>
      <c r="AD28" s="227"/>
      <c r="AE28" s="227"/>
      <c r="AF28" s="31"/>
      <c r="AG28" s="31"/>
      <c r="AH28" s="31"/>
      <c r="AI28" s="31"/>
      <c r="AJ28" s="31"/>
      <c r="AK28" s="227" t="s">
        <v>39</v>
      </c>
      <c r="AL28" s="227"/>
      <c r="AM28" s="227"/>
      <c r="AN28" s="227"/>
      <c r="AO28" s="227"/>
      <c r="AP28" s="31"/>
      <c r="AQ28" s="31"/>
      <c r="AR28" s="34"/>
      <c r="BE28" s="217"/>
    </row>
    <row r="29" spans="1:71" s="2" customFormat="1" ht="14.45" customHeight="1">
      <c r="B29" s="35"/>
      <c r="C29" s="36"/>
      <c r="D29" s="24" t="s">
        <v>40</v>
      </c>
      <c r="E29" s="36"/>
      <c r="F29" s="24" t="s">
        <v>41</v>
      </c>
      <c r="G29" s="36"/>
      <c r="H29" s="36"/>
      <c r="I29" s="36"/>
      <c r="J29" s="36"/>
      <c r="K29" s="36"/>
      <c r="L29" s="209">
        <v>0.21</v>
      </c>
      <c r="M29" s="208"/>
      <c r="N29" s="208"/>
      <c r="O29" s="208"/>
      <c r="P29" s="208"/>
      <c r="Q29" s="36"/>
      <c r="R29" s="36"/>
      <c r="S29" s="36"/>
      <c r="T29" s="36"/>
      <c r="U29" s="36"/>
      <c r="V29" s="36"/>
      <c r="W29" s="207">
        <f>ROUND(AZ94, 2)</f>
        <v>33780000</v>
      </c>
      <c r="X29" s="208"/>
      <c r="Y29" s="208"/>
      <c r="Z29" s="208"/>
      <c r="AA29" s="208"/>
      <c r="AB29" s="208"/>
      <c r="AC29" s="208"/>
      <c r="AD29" s="208"/>
      <c r="AE29" s="208"/>
      <c r="AF29" s="36"/>
      <c r="AG29" s="36"/>
      <c r="AH29" s="36"/>
      <c r="AI29" s="36"/>
      <c r="AJ29" s="36"/>
      <c r="AK29" s="207">
        <f>ROUND(AV94, 2)</f>
        <v>7093800</v>
      </c>
      <c r="AL29" s="208"/>
      <c r="AM29" s="208"/>
      <c r="AN29" s="208"/>
      <c r="AO29" s="208"/>
      <c r="AP29" s="36"/>
      <c r="AQ29" s="36"/>
      <c r="AR29" s="37"/>
      <c r="BE29" s="218"/>
    </row>
    <row r="30" spans="1:71" s="2" customFormat="1" ht="14.45" customHeight="1">
      <c r="B30" s="35"/>
      <c r="C30" s="36"/>
      <c r="D30" s="36"/>
      <c r="E30" s="36"/>
      <c r="F30" s="24" t="s">
        <v>42</v>
      </c>
      <c r="G30" s="36"/>
      <c r="H30" s="36"/>
      <c r="I30" s="36"/>
      <c r="J30" s="36"/>
      <c r="K30" s="36"/>
      <c r="L30" s="209">
        <v>0.15</v>
      </c>
      <c r="M30" s="208"/>
      <c r="N30" s="208"/>
      <c r="O30" s="208"/>
      <c r="P30" s="208"/>
      <c r="Q30" s="36"/>
      <c r="R30" s="36"/>
      <c r="S30" s="36"/>
      <c r="T30" s="36"/>
      <c r="U30" s="36"/>
      <c r="V30" s="36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F30" s="36"/>
      <c r="AG30" s="36"/>
      <c r="AH30" s="36"/>
      <c r="AI30" s="36"/>
      <c r="AJ30" s="36"/>
      <c r="AK30" s="207">
        <f>ROUND(AW94, 2)</f>
        <v>0</v>
      </c>
      <c r="AL30" s="208"/>
      <c r="AM30" s="208"/>
      <c r="AN30" s="208"/>
      <c r="AO30" s="208"/>
      <c r="AP30" s="36"/>
      <c r="AQ30" s="36"/>
      <c r="AR30" s="37"/>
      <c r="BE30" s="218"/>
    </row>
    <row r="31" spans="1:71" s="2" customFormat="1" ht="14.45" hidden="1" customHeight="1">
      <c r="B31" s="35"/>
      <c r="C31" s="36"/>
      <c r="D31" s="36"/>
      <c r="E31" s="36"/>
      <c r="F31" s="24" t="s">
        <v>43</v>
      </c>
      <c r="G31" s="36"/>
      <c r="H31" s="36"/>
      <c r="I31" s="36"/>
      <c r="J31" s="36"/>
      <c r="K31" s="36"/>
      <c r="L31" s="209">
        <v>0.21</v>
      </c>
      <c r="M31" s="208"/>
      <c r="N31" s="208"/>
      <c r="O31" s="208"/>
      <c r="P31" s="208"/>
      <c r="Q31" s="36"/>
      <c r="R31" s="36"/>
      <c r="S31" s="36"/>
      <c r="T31" s="36"/>
      <c r="U31" s="36"/>
      <c r="V31" s="36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F31" s="36"/>
      <c r="AG31" s="36"/>
      <c r="AH31" s="36"/>
      <c r="AI31" s="36"/>
      <c r="AJ31" s="36"/>
      <c r="AK31" s="207">
        <v>0</v>
      </c>
      <c r="AL31" s="208"/>
      <c r="AM31" s="208"/>
      <c r="AN31" s="208"/>
      <c r="AO31" s="208"/>
      <c r="AP31" s="36"/>
      <c r="AQ31" s="36"/>
      <c r="AR31" s="37"/>
      <c r="BE31" s="218"/>
    </row>
    <row r="32" spans="1:71" s="2" customFormat="1" ht="14.45" hidden="1" customHeight="1">
      <c r="B32" s="35"/>
      <c r="C32" s="36"/>
      <c r="D32" s="36"/>
      <c r="E32" s="36"/>
      <c r="F32" s="24" t="s">
        <v>44</v>
      </c>
      <c r="G32" s="36"/>
      <c r="H32" s="36"/>
      <c r="I32" s="36"/>
      <c r="J32" s="36"/>
      <c r="K32" s="36"/>
      <c r="L32" s="209">
        <v>0.15</v>
      </c>
      <c r="M32" s="208"/>
      <c r="N32" s="208"/>
      <c r="O32" s="208"/>
      <c r="P32" s="208"/>
      <c r="Q32" s="36"/>
      <c r="R32" s="36"/>
      <c r="S32" s="36"/>
      <c r="T32" s="36"/>
      <c r="U32" s="36"/>
      <c r="V32" s="36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F32" s="36"/>
      <c r="AG32" s="36"/>
      <c r="AH32" s="36"/>
      <c r="AI32" s="36"/>
      <c r="AJ32" s="36"/>
      <c r="AK32" s="207">
        <v>0</v>
      </c>
      <c r="AL32" s="208"/>
      <c r="AM32" s="208"/>
      <c r="AN32" s="208"/>
      <c r="AO32" s="208"/>
      <c r="AP32" s="36"/>
      <c r="AQ32" s="36"/>
      <c r="AR32" s="37"/>
      <c r="BE32" s="218"/>
    </row>
    <row r="33" spans="1:57" s="2" customFormat="1" ht="14.45" hidden="1" customHeight="1">
      <c r="B33" s="35"/>
      <c r="C33" s="36"/>
      <c r="D33" s="36"/>
      <c r="E33" s="36"/>
      <c r="F33" s="24" t="s">
        <v>45</v>
      </c>
      <c r="G33" s="36"/>
      <c r="H33" s="36"/>
      <c r="I33" s="36"/>
      <c r="J33" s="36"/>
      <c r="K33" s="36"/>
      <c r="L33" s="209">
        <v>0</v>
      </c>
      <c r="M33" s="208"/>
      <c r="N33" s="208"/>
      <c r="O33" s="208"/>
      <c r="P33" s="208"/>
      <c r="Q33" s="36"/>
      <c r="R33" s="36"/>
      <c r="S33" s="36"/>
      <c r="T33" s="36"/>
      <c r="U33" s="36"/>
      <c r="V33" s="36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6"/>
      <c r="AG33" s="36"/>
      <c r="AH33" s="36"/>
      <c r="AI33" s="36"/>
      <c r="AJ33" s="36"/>
      <c r="AK33" s="207">
        <v>0</v>
      </c>
      <c r="AL33" s="208"/>
      <c r="AM33" s="208"/>
      <c r="AN33" s="208"/>
      <c r="AO33" s="208"/>
      <c r="AP33" s="36"/>
      <c r="AQ33" s="36"/>
      <c r="AR33" s="37"/>
      <c r="BE33" s="218"/>
    </row>
    <row r="34" spans="1:57" s="1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17"/>
    </row>
    <row r="35" spans="1:57" s="1" customFormat="1" ht="25.9" customHeight="1">
      <c r="A35" s="29"/>
      <c r="B35" s="30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12" t="s">
        <v>48</v>
      </c>
      <c r="Y35" s="213"/>
      <c r="Z35" s="213"/>
      <c r="AA35" s="213"/>
      <c r="AB35" s="213"/>
      <c r="AC35" s="40"/>
      <c r="AD35" s="40"/>
      <c r="AE35" s="40"/>
      <c r="AF35" s="40"/>
      <c r="AG35" s="40"/>
      <c r="AH35" s="40"/>
      <c r="AI35" s="40"/>
      <c r="AJ35" s="40"/>
      <c r="AK35" s="214">
        <f>SUM(AK26:AK33)</f>
        <v>40873800</v>
      </c>
      <c r="AL35" s="213"/>
      <c r="AM35" s="213"/>
      <c r="AN35" s="213"/>
      <c r="AO35" s="215"/>
      <c r="AP35" s="38"/>
      <c r="AQ35" s="38"/>
      <c r="AR35" s="34"/>
      <c r="BE35" s="29"/>
    </row>
    <row r="36" spans="1:57" s="1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1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ht="14.45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spans="1:57" ht="14.45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spans="1:57" ht="14.45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spans="1:57" ht="14.45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pans="1:57" ht="14.45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pans="1:57" ht="14.45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pans="1:57" ht="14.45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pans="1:57" ht="14.45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pans="1:57" ht="14.45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pans="1:57" ht="14.45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pans="1:57" ht="14.45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pans="1:57" s="1" customFormat="1" ht="14.45" customHeight="1">
      <c r="B49" s="42"/>
      <c r="C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 spans="1:57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 spans="1:57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 spans="1:57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 spans="1:57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 spans="1:57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 spans="1:57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 spans="1: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 spans="1:57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 spans="1:57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pans="1:57" s="1" customFormat="1" ht="12.75">
      <c r="A60" s="29"/>
      <c r="B60" s="30"/>
      <c r="C60" s="31"/>
      <c r="D60" s="47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51</v>
      </c>
      <c r="AI60" s="33"/>
      <c r="AJ60" s="33"/>
      <c r="AK60" s="33"/>
      <c r="AL60" s="33"/>
      <c r="AM60" s="47" t="s">
        <v>52</v>
      </c>
      <c r="AN60" s="33"/>
      <c r="AO60" s="33"/>
      <c r="AP60" s="31"/>
      <c r="AQ60" s="31"/>
      <c r="AR60" s="34"/>
      <c r="BE60" s="29"/>
    </row>
    <row r="61" spans="1:57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 spans="1:57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 spans="1:57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pans="1:57" s="1" customFormat="1" ht="12.75">
      <c r="A64" s="29"/>
      <c r="B64" s="30"/>
      <c r="C64" s="31"/>
      <c r="D64" s="44" t="s">
        <v>53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54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 spans="1:57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 spans="1:5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 spans="1:57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 spans="1:57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 spans="1:57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 spans="1:57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 spans="1:57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 spans="1:57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 spans="1:57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pans="1:57" s="1" customFormat="1" ht="12.75">
      <c r="A75" s="29"/>
      <c r="B75" s="30"/>
      <c r="C75" s="31"/>
      <c r="D75" s="47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51</v>
      </c>
      <c r="AI75" s="33"/>
      <c r="AJ75" s="33"/>
      <c r="AK75" s="33"/>
      <c r="AL75" s="33"/>
      <c r="AM75" s="47" t="s">
        <v>52</v>
      </c>
      <c r="AN75" s="33"/>
      <c r="AO75" s="33"/>
      <c r="AP75" s="31"/>
      <c r="AQ75" s="31"/>
      <c r="AR75" s="34"/>
      <c r="BE75" s="29"/>
    </row>
    <row r="76" spans="1:57" s="1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1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1" s="1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1" s="1" customFormat="1" ht="24.95" customHeight="1">
      <c r="A82" s="29"/>
      <c r="B82" s="30"/>
      <c r="C82" s="18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1" s="1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1" s="3" customFormat="1" ht="12" customHeight="1">
      <c r="B84" s="53"/>
      <c r="C84" s="24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20-024-0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196" t="str">
        <f>K6</f>
        <v>Stavební úpravy kuchyně a jídelny, Obránců míru 1714, Přelouč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58"/>
      <c r="AQ85" s="58"/>
      <c r="AR85" s="59"/>
    </row>
    <row r="86" spans="1:91" s="1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1" s="1" customFormat="1" ht="12" customHeight="1">
      <c r="A87" s="29"/>
      <c r="B87" s="30"/>
      <c r="C87" s="24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Přelouč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22</v>
      </c>
      <c r="AJ87" s="31"/>
      <c r="AK87" s="31"/>
      <c r="AL87" s="31"/>
      <c r="AM87" s="198" t="str">
        <f>IF(AN8= "","",AN8)</f>
        <v>25. 5. 2020</v>
      </c>
      <c r="AN87" s="198"/>
      <c r="AO87" s="31"/>
      <c r="AP87" s="31"/>
      <c r="AQ87" s="31"/>
      <c r="AR87" s="34"/>
      <c r="BE87" s="29"/>
    </row>
    <row r="88" spans="1:91" s="1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1" s="1" customFormat="1" ht="25.7" customHeight="1">
      <c r="A89" s="29"/>
      <c r="B89" s="30"/>
      <c r="C89" s="24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Město Přelouč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30</v>
      </c>
      <c r="AJ89" s="31"/>
      <c r="AK89" s="31"/>
      <c r="AL89" s="31"/>
      <c r="AM89" s="199" t="str">
        <f>IF(E17="","",E17)</f>
        <v>Ing. Vítězslav Vomočil Pardubice</v>
      </c>
      <c r="AN89" s="200"/>
      <c r="AO89" s="200"/>
      <c r="AP89" s="200"/>
      <c r="AQ89" s="31"/>
      <c r="AR89" s="34"/>
      <c r="AS89" s="201" t="s">
        <v>56</v>
      </c>
      <c r="AT89" s="202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9"/>
    </row>
    <row r="90" spans="1:91" s="1" customFormat="1" ht="15.2" customHeight="1">
      <c r="A90" s="29"/>
      <c r="B90" s="30"/>
      <c r="C90" s="24" t="s">
        <v>28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33</v>
      </c>
      <c r="AJ90" s="31"/>
      <c r="AK90" s="31"/>
      <c r="AL90" s="31"/>
      <c r="AM90" s="199" t="str">
        <f>IF(E20="","",E20)</f>
        <v>Vojtěch</v>
      </c>
      <c r="AN90" s="200"/>
      <c r="AO90" s="200"/>
      <c r="AP90" s="200"/>
      <c r="AQ90" s="31"/>
      <c r="AR90" s="34"/>
      <c r="AS90" s="203"/>
      <c r="AT90" s="204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29"/>
    </row>
    <row r="91" spans="1:91" s="1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05"/>
      <c r="AT91" s="206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9"/>
    </row>
    <row r="92" spans="1:91" s="1" customFormat="1" ht="29.25" customHeight="1">
      <c r="A92" s="29"/>
      <c r="B92" s="30"/>
      <c r="C92" s="191" t="s">
        <v>57</v>
      </c>
      <c r="D92" s="192"/>
      <c r="E92" s="192"/>
      <c r="F92" s="192"/>
      <c r="G92" s="192"/>
      <c r="H92" s="68"/>
      <c r="I92" s="193" t="s">
        <v>58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59</v>
      </c>
      <c r="AH92" s="192"/>
      <c r="AI92" s="192"/>
      <c r="AJ92" s="192"/>
      <c r="AK92" s="192"/>
      <c r="AL92" s="192"/>
      <c r="AM92" s="192"/>
      <c r="AN92" s="193" t="s">
        <v>60</v>
      </c>
      <c r="AO92" s="192"/>
      <c r="AP92" s="195"/>
      <c r="AQ92" s="69" t="s">
        <v>61</v>
      </c>
      <c r="AR92" s="34"/>
      <c r="AS92" s="70" t="s">
        <v>62</v>
      </c>
      <c r="AT92" s="71" t="s">
        <v>63</v>
      </c>
      <c r="AU92" s="71" t="s">
        <v>64</v>
      </c>
      <c r="AV92" s="71" t="s">
        <v>65</v>
      </c>
      <c r="AW92" s="71" t="s">
        <v>66</v>
      </c>
      <c r="AX92" s="71" t="s">
        <v>67</v>
      </c>
      <c r="AY92" s="71" t="s">
        <v>68</v>
      </c>
      <c r="AZ92" s="71" t="s">
        <v>69</v>
      </c>
      <c r="BA92" s="71" t="s">
        <v>70</v>
      </c>
      <c r="BB92" s="71" t="s">
        <v>71</v>
      </c>
      <c r="BC92" s="71" t="s">
        <v>72</v>
      </c>
      <c r="BD92" s="72" t="s">
        <v>73</v>
      </c>
      <c r="BE92" s="29"/>
    </row>
    <row r="93" spans="1:91" s="1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29"/>
    </row>
    <row r="94" spans="1:91" s="5" customFormat="1" ht="32.450000000000003" customHeight="1">
      <c r="B94" s="76"/>
      <c r="C94" s="77" t="s">
        <v>74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188">
        <f>ROUND(AG95,2)</f>
        <v>33780000</v>
      </c>
      <c r="AH94" s="188"/>
      <c r="AI94" s="188"/>
      <c r="AJ94" s="188"/>
      <c r="AK94" s="188"/>
      <c r="AL94" s="188"/>
      <c r="AM94" s="188"/>
      <c r="AN94" s="189">
        <f>SUM(AG94,AT94)</f>
        <v>40873800</v>
      </c>
      <c r="AO94" s="189"/>
      <c r="AP94" s="189"/>
      <c r="AQ94" s="80" t="s">
        <v>1</v>
      </c>
      <c r="AR94" s="81"/>
      <c r="AS94" s="82">
        <f>ROUND(AS95,2)</f>
        <v>0</v>
      </c>
      <c r="AT94" s="83">
        <f>ROUND(SUM(AV94:AW94),2)</f>
        <v>7093800</v>
      </c>
      <c r="AU94" s="84">
        <f>ROUND(AU95,5)</f>
        <v>0</v>
      </c>
      <c r="AV94" s="83">
        <f>ROUND(AZ94*L29,2)</f>
        <v>7093800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ROUND(AZ95,2)</f>
        <v>33780000</v>
      </c>
      <c r="BA94" s="83">
        <f>ROUND(BA95,2)</f>
        <v>0</v>
      </c>
      <c r="BB94" s="83">
        <f>ROUND(BB95,2)</f>
        <v>0</v>
      </c>
      <c r="BC94" s="83">
        <f>ROUND(BC95,2)</f>
        <v>0</v>
      </c>
      <c r="BD94" s="85">
        <f>ROUND(BD95,2)</f>
        <v>0</v>
      </c>
      <c r="BS94" s="86" t="s">
        <v>75</v>
      </c>
      <c r="BT94" s="86" t="s">
        <v>76</v>
      </c>
      <c r="BU94" s="87" t="s">
        <v>77</v>
      </c>
      <c r="BV94" s="86" t="s">
        <v>78</v>
      </c>
      <c r="BW94" s="86" t="s">
        <v>5</v>
      </c>
      <c r="BX94" s="86" t="s">
        <v>79</v>
      </c>
      <c r="CL94" s="86" t="s">
        <v>1</v>
      </c>
    </row>
    <row r="95" spans="1:91" s="6" customFormat="1" ht="16.5" customHeight="1">
      <c r="A95" s="88" t="s">
        <v>80</v>
      </c>
      <c r="B95" s="89"/>
      <c r="C95" s="90"/>
      <c r="D95" s="187" t="s">
        <v>81</v>
      </c>
      <c r="E95" s="187"/>
      <c r="F95" s="187"/>
      <c r="G95" s="187"/>
      <c r="H95" s="187"/>
      <c r="I95" s="91"/>
      <c r="J95" s="187" t="s">
        <v>82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210">
        <f>'00 - Celkové sestavení ná...'!J30</f>
        <v>33780000</v>
      </c>
      <c r="AH95" s="211"/>
      <c r="AI95" s="211"/>
      <c r="AJ95" s="211"/>
      <c r="AK95" s="211"/>
      <c r="AL95" s="211"/>
      <c r="AM95" s="211"/>
      <c r="AN95" s="210">
        <f>SUM(AG95,AT95)</f>
        <v>40873800</v>
      </c>
      <c r="AO95" s="211"/>
      <c r="AP95" s="211"/>
      <c r="AQ95" s="92" t="s">
        <v>83</v>
      </c>
      <c r="AR95" s="93"/>
      <c r="AS95" s="94">
        <v>0</v>
      </c>
      <c r="AT95" s="95">
        <f>ROUND(SUM(AV95:AW95),2)</f>
        <v>7093800</v>
      </c>
      <c r="AU95" s="96">
        <f>'00 - Celkové sestavení ná...'!P117</f>
        <v>0</v>
      </c>
      <c r="AV95" s="95">
        <f>'00 - Celkové sestavení ná...'!J33</f>
        <v>7093800</v>
      </c>
      <c r="AW95" s="95">
        <f>'00 - Celkové sestavení ná...'!J34</f>
        <v>0</v>
      </c>
      <c r="AX95" s="95">
        <f>'00 - Celkové sestavení ná...'!J35</f>
        <v>0</v>
      </c>
      <c r="AY95" s="95">
        <f>'00 - Celkové sestavení ná...'!J36</f>
        <v>0</v>
      </c>
      <c r="AZ95" s="95">
        <f>'00 - Celkové sestavení ná...'!F33</f>
        <v>33780000</v>
      </c>
      <c r="BA95" s="95">
        <f>'00 - Celkové sestavení ná...'!F34</f>
        <v>0</v>
      </c>
      <c r="BB95" s="95">
        <f>'00 - Celkové sestavení ná...'!F35</f>
        <v>0</v>
      </c>
      <c r="BC95" s="95">
        <f>'00 - Celkové sestavení ná...'!F36</f>
        <v>0</v>
      </c>
      <c r="BD95" s="97">
        <f>'00 - Celkové sestavení ná...'!F37</f>
        <v>0</v>
      </c>
      <c r="BT95" s="98" t="s">
        <v>84</v>
      </c>
      <c r="BV95" s="98" t="s">
        <v>78</v>
      </c>
      <c r="BW95" s="98" t="s">
        <v>85</v>
      </c>
      <c r="BX95" s="98" t="s">
        <v>5</v>
      </c>
      <c r="CL95" s="98" t="s">
        <v>1</v>
      </c>
      <c r="CM95" s="98" t="s">
        <v>86</v>
      </c>
    </row>
    <row r="96" spans="1:91" s="1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1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JwPnCjy0PST95M8e83c2eFDGV46LAX/HPicU6Xx+sjCgpLY44cD2rFfF1NVjyHJqTIDdZ+vOHUh57y+fAmi7Rw==" saltValue="dLrqGpFAIx69NWGOEBcCzYdnCd6iPBXAlzHK5VmTt42/2vH98kGKlOQstDdLl1cbkQL2OoPPRUWeZdEbC/mf1Q==" spinCount="100000" sheet="1" objects="1" scenarios="1" formatColumns="0" formatRows="0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00 - Celkové sestavení n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2"/>
  <sheetViews>
    <sheetView showGridLines="0" tabSelected="1" workbookViewId="0">
      <selection activeCell="J118" sqref="J11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2" t="s">
        <v>85</v>
      </c>
    </row>
    <row r="3" spans="1:46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5"/>
      <c r="AT3" s="12" t="s">
        <v>86</v>
      </c>
    </row>
    <row r="4" spans="1:46" ht="24.95" customHeight="1">
      <c r="B4" s="15"/>
      <c r="D4" s="101" t="s">
        <v>87</v>
      </c>
      <c r="L4" s="15"/>
      <c r="M4" s="102" t="s">
        <v>10</v>
      </c>
      <c r="AT4" s="12" t="s">
        <v>4</v>
      </c>
    </row>
    <row r="5" spans="1:46" ht="6.95" customHeight="1">
      <c r="B5" s="15"/>
      <c r="L5" s="15"/>
    </row>
    <row r="6" spans="1:46" ht="12" customHeight="1">
      <c r="B6" s="15"/>
      <c r="D6" s="103" t="s">
        <v>16</v>
      </c>
      <c r="L6" s="15"/>
    </row>
    <row r="7" spans="1:46" ht="16.5" customHeight="1">
      <c r="B7" s="15"/>
      <c r="E7" s="231" t="str">
        <f>'Rekapitulace stavby'!K6</f>
        <v>Stavební úpravy kuchyně a jídelny, Obránců míru 1714, Přelouč</v>
      </c>
      <c r="F7" s="232"/>
      <c r="G7" s="232"/>
      <c r="H7" s="232"/>
      <c r="L7" s="15"/>
    </row>
    <row r="8" spans="1:46" s="1" customFormat="1" ht="12" customHeight="1">
      <c r="A8" s="29"/>
      <c r="B8" s="34"/>
      <c r="C8" s="29"/>
      <c r="D8" s="103" t="s">
        <v>88</v>
      </c>
      <c r="E8" s="29"/>
      <c r="F8" s="29"/>
      <c r="G8" s="29"/>
      <c r="H8" s="29"/>
      <c r="I8" s="29"/>
      <c r="J8" s="29"/>
      <c r="K8" s="29"/>
      <c r="L8" s="4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1" customFormat="1" ht="16.5" customHeight="1">
      <c r="A9" s="29"/>
      <c r="B9" s="34"/>
      <c r="C9" s="29"/>
      <c r="D9" s="29"/>
      <c r="E9" s="233" t="s">
        <v>89</v>
      </c>
      <c r="F9" s="234"/>
      <c r="G9" s="234"/>
      <c r="H9" s="234"/>
      <c r="I9" s="29"/>
      <c r="J9" s="29"/>
      <c r="K9" s="29"/>
      <c r="L9" s="4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1" customFormat="1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4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1" customFormat="1" ht="12" customHeight="1">
      <c r="A11" s="29"/>
      <c r="B11" s="34"/>
      <c r="C11" s="29"/>
      <c r="D11" s="103" t="s">
        <v>18</v>
      </c>
      <c r="E11" s="29"/>
      <c r="F11" s="104" t="s">
        <v>1</v>
      </c>
      <c r="G11" s="29"/>
      <c r="H11" s="29"/>
      <c r="I11" s="103" t="s">
        <v>19</v>
      </c>
      <c r="J11" s="104" t="s">
        <v>1</v>
      </c>
      <c r="K11" s="29"/>
      <c r="L11" s="4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1" customFormat="1" ht="12" customHeight="1">
      <c r="A12" s="29"/>
      <c r="B12" s="34"/>
      <c r="C12" s="29"/>
      <c r="D12" s="103" t="s">
        <v>20</v>
      </c>
      <c r="E12" s="29"/>
      <c r="F12" s="104" t="s">
        <v>21</v>
      </c>
      <c r="G12" s="29"/>
      <c r="H12" s="29"/>
      <c r="I12" s="103" t="s">
        <v>22</v>
      </c>
      <c r="J12" s="105" t="str">
        <f>'Rekapitulace stavby'!AN8</f>
        <v>25. 5. 2020</v>
      </c>
      <c r="K12" s="29"/>
      <c r="L12" s="4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1" customFormat="1" ht="10.9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4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1" customFormat="1" ht="12" customHeight="1">
      <c r="A14" s="29"/>
      <c r="B14" s="34"/>
      <c r="C14" s="29"/>
      <c r="D14" s="103" t="s">
        <v>24</v>
      </c>
      <c r="E14" s="29"/>
      <c r="F14" s="29"/>
      <c r="G14" s="29"/>
      <c r="H14" s="29"/>
      <c r="I14" s="103" t="s">
        <v>25</v>
      </c>
      <c r="J14" s="104" t="s">
        <v>1</v>
      </c>
      <c r="K14" s="29"/>
      <c r="L14" s="4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1" customFormat="1" ht="18" customHeight="1">
      <c r="A15" s="29"/>
      <c r="B15" s="34"/>
      <c r="C15" s="29"/>
      <c r="D15" s="29"/>
      <c r="E15" s="104" t="s">
        <v>26</v>
      </c>
      <c r="F15" s="29"/>
      <c r="G15" s="29"/>
      <c r="H15" s="29"/>
      <c r="I15" s="103" t="s">
        <v>27</v>
      </c>
      <c r="J15" s="104" t="s">
        <v>1</v>
      </c>
      <c r="K15" s="29"/>
      <c r="L15" s="4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1" customFormat="1" ht="6.95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4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1" customFormat="1" ht="12" customHeight="1">
      <c r="A17" s="29"/>
      <c r="B17" s="34"/>
      <c r="C17" s="29"/>
      <c r="D17" s="103" t="s">
        <v>28</v>
      </c>
      <c r="E17" s="29"/>
      <c r="F17" s="29"/>
      <c r="G17" s="29"/>
      <c r="H17" s="29"/>
      <c r="I17" s="103" t="s">
        <v>25</v>
      </c>
      <c r="J17" s="25" t="str">
        <f>'Rekapitulace stavby'!AN13</f>
        <v>Vyplň údaj</v>
      </c>
      <c r="K17" s="29"/>
      <c r="L17" s="4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1" customFormat="1" ht="18" customHeight="1">
      <c r="A18" s="29"/>
      <c r="B18" s="34"/>
      <c r="C18" s="29"/>
      <c r="D18" s="29"/>
      <c r="E18" s="235" t="str">
        <f>'Rekapitulace stavby'!E14</f>
        <v>Vyplň údaj</v>
      </c>
      <c r="F18" s="236"/>
      <c r="G18" s="236"/>
      <c r="H18" s="236"/>
      <c r="I18" s="103" t="s">
        <v>27</v>
      </c>
      <c r="J18" s="25" t="str">
        <f>'Rekapitulace stavby'!AN14</f>
        <v>Vyplň údaj</v>
      </c>
      <c r="K18" s="29"/>
      <c r="L18" s="4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1" customFormat="1" ht="6.95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4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1" customFormat="1" ht="12" customHeight="1">
      <c r="A20" s="29"/>
      <c r="B20" s="34"/>
      <c r="C20" s="29"/>
      <c r="D20" s="103" t="s">
        <v>30</v>
      </c>
      <c r="E20" s="29"/>
      <c r="F20" s="29"/>
      <c r="G20" s="29"/>
      <c r="H20" s="29"/>
      <c r="I20" s="103" t="s">
        <v>25</v>
      </c>
      <c r="J20" s="104" t="s">
        <v>1</v>
      </c>
      <c r="K20" s="29"/>
      <c r="L20" s="4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1" customFormat="1" ht="18" customHeight="1">
      <c r="A21" s="29"/>
      <c r="B21" s="34"/>
      <c r="C21" s="29"/>
      <c r="D21" s="29"/>
      <c r="E21" s="104" t="s">
        <v>31</v>
      </c>
      <c r="F21" s="29"/>
      <c r="G21" s="29"/>
      <c r="H21" s="29"/>
      <c r="I21" s="103" t="s">
        <v>27</v>
      </c>
      <c r="J21" s="104" t="s">
        <v>1</v>
      </c>
      <c r="K21" s="29"/>
      <c r="L21" s="4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1" customFormat="1" ht="6.95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4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1" customFormat="1" ht="12" customHeight="1">
      <c r="A23" s="29"/>
      <c r="B23" s="34"/>
      <c r="C23" s="29"/>
      <c r="D23" s="103" t="s">
        <v>33</v>
      </c>
      <c r="E23" s="29"/>
      <c r="F23" s="29"/>
      <c r="G23" s="29"/>
      <c r="H23" s="29"/>
      <c r="I23" s="103" t="s">
        <v>25</v>
      </c>
      <c r="J23" s="104" t="s">
        <v>1</v>
      </c>
      <c r="K23" s="29"/>
      <c r="L23" s="4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1" customFormat="1" ht="18" customHeight="1">
      <c r="A24" s="29"/>
      <c r="B24" s="34"/>
      <c r="C24" s="29"/>
      <c r="D24" s="29"/>
      <c r="E24" s="104" t="s">
        <v>34</v>
      </c>
      <c r="F24" s="29"/>
      <c r="G24" s="29"/>
      <c r="H24" s="29"/>
      <c r="I24" s="103" t="s">
        <v>27</v>
      </c>
      <c r="J24" s="104" t="s">
        <v>1</v>
      </c>
      <c r="K24" s="29"/>
      <c r="L24" s="4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1" customFormat="1" ht="6.95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4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1" customFormat="1" ht="12" customHeight="1">
      <c r="A26" s="29"/>
      <c r="B26" s="34"/>
      <c r="C26" s="29"/>
      <c r="D26" s="103" t="s">
        <v>35</v>
      </c>
      <c r="E26" s="29"/>
      <c r="F26" s="29"/>
      <c r="G26" s="29"/>
      <c r="H26" s="29"/>
      <c r="I26" s="29"/>
      <c r="J26" s="29"/>
      <c r="K26" s="29"/>
      <c r="L26" s="4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7" customFormat="1" ht="16.5" customHeight="1">
      <c r="A27" s="106"/>
      <c r="B27" s="107"/>
      <c r="C27" s="106"/>
      <c r="D27" s="106"/>
      <c r="E27" s="237" t="s">
        <v>1</v>
      </c>
      <c r="F27" s="237"/>
      <c r="G27" s="237"/>
      <c r="H27" s="23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1" customFormat="1" ht="6.95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4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1" customFormat="1" ht="6.95" customHeight="1">
      <c r="A29" s="29"/>
      <c r="B29" s="34"/>
      <c r="C29" s="29"/>
      <c r="D29" s="109"/>
      <c r="E29" s="109"/>
      <c r="F29" s="109"/>
      <c r="G29" s="109"/>
      <c r="H29" s="109"/>
      <c r="I29" s="109"/>
      <c r="J29" s="109"/>
      <c r="K29" s="109"/>
      <c r="L29" s="4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1" customFormat="1" ht="25.35" customHeight="1">
      <c r="A30" s="29"/>
      <c r="B30" s="34"/>
      <c r="C30" s="29"/>
      <c r="D30" s="110" t="s">
        <v>36</v>
      </c>
      <c r="E30" s="29"/>
      <c r="F30" s="29"/>
      <c r="G30" s="29"/>
      <c r="H30" s="29"/>
      <c r="I30" s="29"/>
      <c r="J30" s="111">
        <f>ROUND(J117, 2)</f>
        <v>33780000</v>
      </c>
      <c r="K30" s="29"/>
      <c r="L30" s="4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1" customFormat="1" ht="6.95" customHeight="1">
      <c r="A31" s="29"/>
      <c r="B31" s="34"/>
      <c r="C31" s="29"/>
      <c r="D31" s="109"/>
      <c r="E31" s="109"/>
      <c r="F31" s="109"/>
      <c r="G31" s="109"/>
      <c r="H31" s="109"/>
      <c r="I31" s="109"/>
      <c r="J31" s="109"/>
      <c r="K31" s="109"/>
      <c r="L31" s="4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1" customFormat="1" ht="14.45" customHeight="1">
      <c r="A32" s="29"/>
      <c r="B32" s="34"/>
      <c r="C32" s="29"/>
      <c r="D32" s="29"/>
      <c r="E32" s="29"/>
      <c r="F32" s="112" t="s">
        <v>38</v>
      </c>
      <c r="G32" s="29"/>
      <c r="H32" s="29"/>
      <c r="I32" s="112" t="s">
        <v>37</v>
      </c>
      <c r="J32" s="112" t="s">
        <v>39</v>
      </c>
      <c r="K32" s="29"/>
      <c r="L32" s="4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1" customFormat="1" ht="14.45" customHeight="1">
      <c r="A33" s="29"/>
      <c r="B33" s="34"/>
      <c r="C33" s="29"/>
      <c r="D33" s="113" t="s">
        <v>40</v>
      </c>
      <c r="E33" s="103" t="s">
        <v>41</v>
      </c>
      <c r="F33" s="114">
        <f>ROUND((SUM(BE117:BE121)),  2)</f>
        <v>33780000</v>
      </c>
      <c r="G33" s="29"/>
      <c r="H33" s="29"/>
      <c r="I33" s="115">
        <v>0.21</v>
      </c>
      <c r="J33" s="114">
        <f>ROUND(((SUM(BE117:BE121))*I33),  2)</f>
        <v>7093800</v>
      </c>
      <c r="K33" s="29"/>
      <c r="L33" s="4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1" customFormat="1" ht="14.45" customHeight="1">
      <c r="A34" s="29"/>
      <c r="B34" s="34"/>
      <c r="C34" s="29"/>
      <c r="D34" s="29"/>
      <c r="E34" s="103" t="s">
        <v>42</v>
      </c>
      <c r="F34" s="114">
        <f>ROUND((SUM(BF117:BF121)),  2)</f>
        <v>0</v>
      </c>
      <c r="G34" s="29"/>
      <c r="H34" s="29"/>
      <c r="I34" s="115">
        <v>0.15</v>
      </c>
      <c r="J34" s="114">
        <f>ROUND(((SUM(BF117:BF121))*I34),  2)</f>
        <v>0</v>
      </c>
      <c r="K34" s="29"/>
      <c r="L34" s="4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1" customFormat="1" ht="14.45" hidden="1" customHeight="1">
      <c r="A35" s="29"/>
      <c r="B35" s="34"/>
      <c r="C35" s="29"/>
      <c r="D35" s="29"/>
      <c r="E35" s="103" t="s">
        <v>43</v>
      </c>
      <c r="F35" s="114">
        <f>ROUND((SUM(BG117:BG121)),  2)</f>
        <v>0</v>
      </c>
      <c r="G35" s="29"/>
      <c r="H35" s="29"/>
      <c r="I35" s="115">
        <v>0.21</v>
      </c>
      <c r="J35" s="114">
        <f>0</f>
        <v>0</v>
      </c>
      <c r="K35" s="29"/>
      <c r="L35" s="4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1" customFormat="1" ht="14.45" hidden="1" customHeight="1">
      <c r="A36" s="29"/>
      <c r="B36" s="34"/>
      <c r="C36" s="29"/>
      <c r="D36" s="29"/>
      <c r="E36" s="103" t="s">
        <v>44</v>
      </c>
      <c r="F36" s="114">
        <f>ROUND((SUM(BH117:BH121)),  2)</f>
        <v>0</v>
      </c>
      <c r="G36" s="29"/>
      <c r="H36" s="29"/>
      <c r="I36" s="115">
        <v>0.15</v>
      </c>
      <c r="J36" s="114">
        <f>0</f>
        <v>0</v>
      </c>
      <c r="K36" s="29"/>
      <c r="L36" s="4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1" customFormat="1" ht="14.45" hidden="1" customHeight="1">
      <c r="A37" s="29"/>
      <c r="B37" s="34"/>
      <c r="C37" s="29"/>
      <c r="D37" s="29"/>
      <c r="E37" s="103" t="s">
        <v>45</v>
      </c>
      <c r="F37" s="114">
        <f>ROUND((SUM(BI117:BI121)),  2)</f>
        <v>0</v>
      </c>
      <c r="G37" s="29"/>
      <c r="H37" s="29"/>
      <c r="I37" s="115">
        <v>0</v>
      </c>
      <c r="J37" s="114">
        <f>0</f>
        <v>0</v>
      </c>
      <c r="K37" s="29"/>
      <c r="L37" s="4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1" customFormat="1" ht="6.95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4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25.35" customHeight="1">
      <c r="A39" s="29"/>
      <c r="B39" s="34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40873800</v>
      </c>
      <c r="K39" s="122"/>
      <c r="L39" s="4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1" customFormat="1" ht="14.45" customHeight="1">
      <c r="A40" s="29"/>
      <c r="B40" s="34"/>
      <c r="C40" s="29"/>
      <c r="D40" s="29"/>
      <c r="E40" s="29"/>
      <c r="F40" s="29"/>
      <c r="G40" s="29"/>
      <c r="H40" s="29"/>
      <c r="I40" s="29"/>
      <c r="J40" s="29"/>
      <c r="K40" s="29"/>
      <c r="L40" s="4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4.45" customHeight="1">
      <c r="B41" s="15"/>
      <c r="L41" s="15"/>
    </row>
    <row r="42" spans="1:31" ht="14.45" customHeight="1">
      <c r="B42" s="15"/>
      <c r="L42" s="15"/>
    </row>
    <row r="43" spans="1:31" ht="14.45" customHeight="1">
      <c r="B43" s="15"/>
      <c r="L43" s="15"/>
    </row>
    <row r="44" spans="1:31" ht="14.45" customHeight="1">
      <c r="B44" s="15"/>
      <c r="L44" s="15"/>
    </row>
    <row r="45" spans="1:31" ht="14.45" customHeight="1">
      <c r="B45" s="15"/>
      <c r="L45" s="15"/>
    </row>
    <row r="46" spans="1:31" ht="14.45" customHeight="1">
      <c r="B46" s="15"/>
      <c r="L46" s="15"/>
    </row>
    <row r="47" spans="1:31" ht="14.45" customHeight="1">
      <c r="B47" s="15"/>
      <c r="L47" s="15"/>
    </row>
    <row r="48" spans="1:31" ht="14.45" customHeight="1">
      <c r="B48" s="15"/>
      <c r="L48" s="15"/>
    </row>
    <row r="49" spans="1:31" ht="14.45" customHeight="1">
      <c r="B49" s="15"/>
      <c r="L49" s="15"/>
    </row>
    <row r="50" spans="1:31" s="1" customFormat="1" ht="14.45" customHeight="1">
      <c r="B50" s="46"/>
      <c r="D50" s="123" t="s">
        <v>49</v>
      </c>
      <c r="E50" s="124"/>
      <c r="F50" s="124"/>
      <c r="G50" s="123" t="s">
        <v>50</v>
      </c>
      <c r="H50" s="124"/>
      <c r="I50" s="124"/>
      <c r="J50" s="124"/>
      <c r="K50" s="124"/>
      <c r="L50" s="46"/>
    </row>
    <row r="51" spans="1:31">
      <c r="B51" s="15"/>
      <c r="L51" s="15"/>
    </row>
    <row r="52" spans="1:31">
      <c r="B52" s="15"/>
      <c r="L52" s="15"/>
    </row>
    <row r="53" spans="1:31">
      <c r="B53" s="15"/>
      <c r="L53" s="15"/>
    </row>
    <row r="54" spans="1:31">
      <c r="B54" s="15"/>
      <c r="L54" s="15"/>
    </row>
    <row r="55" spans="1:31">
      <c r="B55" s="15"/>
      <c r="L55" s="15"/>
    </row>
    <row r="56" spans="1:31">
      <c r="B56" s="15"/>
      <c r="L56" s="15"/>
    </row>
    <row r="57" spans="1:31">
      <c r="B57" s="15"/>
      <c r="L57" s="15"/>
    </row>
    <row r="58" spans="1:31">
      <c r="B58" s="15"/>
      <c r="L58" s="15"/>
    </row>
    <row r="59" spans="1:31">
      <c r="B59" s="15"/>
      <c r="L59" s="15"/>
    </row>
    <row r="60" spans="1:31">
      <c r="B60" s="15"/>
      <c r="L60" s="15"/>
    </row>
    <row r="61" spans="1:31" s="1" customFormat="1" ht="12.75">
      <c r="A61" s="29"/>
      <c r="B61" s="34"/>
      <c r="C61" s="29"/>
      <c r="D61" s="125" t="s">
        <v>51</v>
      </c>
      <c r="E61" s="126"/>
      <c r="F61" s="127" t="s">
        <v>52</v>
      </c>
      <c r="G61" s="125" t="s">
        <v>51</v>
      </c>
      <c r="H61" s="126"/>
      <c r="I61" s="126"/>
      <c r="J61" s="128" t="s">
        <v>52</v>
      </c>
      <c r="K61" s="126"/>
      <c r="L61" s="4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5"/>
      <c r="L62" s="15"/>
    </row>
    <row r="63" spans="1:31">
      <c r="B63" s="15"/>
      <c r="L63" s="15"/>
    </row>
    <row r="64" spans="1:31">
      <c r="B64" s="15"/>
      <c r="L64" s="15"/>
    </row>
    <row r="65" spans="1:31" s="1" customFormat="1" ht="12.75">
      <c r="A65" s="29"/>
      <c r="B65" s="34"/>
      <c r="C65" s="29"/>
      <c r="D65" s="123" t="s">
        <v>53</v>
      </c>
      <c r="E65" s="129"/>
      <c r="F65" s="129"/>
      <c r="G65" s="123" t="s">
        <v>54</v>
      </c>
      <c r="H65" s="129"/>
      <c r="I65" s="129"/>
      <c r="J65" s="129"/>
      <c r="K65" s="129"/>
      <c r="L65" s="46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5"/>
      <c r="L66" s="15"/>
    </row>
    <row r="67" spans="1:31">
      <c r="B67" s="15"/>
      <c r="L67" s="15"/>
    </row>
    <row r="68" spans="1:31">
      <c r="B68" s="15"/>
      <c r="L68" s="15"/>
    </row>
    <row r="69" spans="1:31">
      <c r="B69" s="15"/>
      <c r="L69" s="15"/>
    </row>
    <row r="70" spans="1:31">
      <c r="B70" s="15"/>
      <c r="L70" s="15"/>
    </row>
    <row r="71" spans="1:31">
      <c r="B71" s="15"/>
      <c r="L71" s="15"/>
    </row>
    <row r="72" spans="1:31">
      <c r="B72" s="15"/>
      <c r="L72" s="15"/>
    </row>
    <row r="73" spans="1:31">
      <c r="B73" s="15"/>
      <c r="L73" s="15"/>
    </row>
    <row r="74" spans="1:31">
      <c r="B74" s="15"/>
      <c r="L74" s="15"/>
    </row>
    <row r="75" spans="1:31">
      <c r="B75" s="15"/>
      <c r="L75" s="15"/>
    </row>
    <row r="76" spans="1:31" s="1" customFormat="1" ht="12.75">
      <c r="A76" s="29"/>
      <c r="B76" s="34"/>
      <c r="C76" s="29"/>
      <c r="D76" s="125" t="s">
        <v>51</v>
      </c>
      <c r="E76" s="126"/>
      <c r="F76" s="127" t="s">
        <v>52</v>
      </c>
      <c r="G76" s="125" t="s">
        <v>51</v>
      </c>
      <c r="H76" s="126"/>
      <c r="I76" s="126"/>
      <c r="J76" s="128" t="s">
        <v>52</v>
      </c>
      <c r="K76" s="126"/>
      <c r="L76" s="4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1" customFormat="1" ht="14.45" customHeight="1">
      <c r="A77" s="2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1" customFormat="1" ht="6.95" customHeight="1">
      <c r="A81" s="29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1" customFormat="1" ht="24.95" customHeight="1">
      <c r="A82" s="29"/>
      <c r="B82" s="30"/>
      <c r="C82" s="18" t="s">
        <v>90</v>
      </c>
      <c r="D82" s="31"/>
      <c r="E82" s="31"/>
      <c r="F82" s="31"/>
      <c r="G82" s="31"/>
      <c r="H82" s="31"/>
      <c r="I82" s="31"/>
      <c r="J82" s="31"/>
      <c r="K82" s="31"/>
      <c r="L82" s="4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1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4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1" customFormat="1" ht="12" customHeight="1">
      <c r="A84" s="29"/>
      <c r="B84" s="30"/>
      <c r="C84" s="24" t="s">
        <v>16</v>
      </c>
      <c r="D84" s="31"/>
      <c r="E84" s="31"/>
      <c r="F84" s="31"/>
      <c r="G84" s="31"/>
      <c r="H84" s="31"/>
      <c r="I84" s="31"/>
      <c r="J84" s="31"/>
      <c r="K84" s="31"/>
      <c r="L84" s="4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1" customFormat="1" ht="16.5" customHeight="1">
      <c r="A85" s="29"/>
      <c r="B85" s="30"/>
      <c r="C85" s="31"/>
      <c r="D85" s="31"/>
      <c r="E85" s="229" t="str">
        <f>E7</f>
        <v>Stavební úpravy kuchyně a jídelny, Obránců míru 1714, Přelouč</v>
      </c>
      <c r="F85" s="230"/>
      <c r="G85" s="230"/>
      <c r="H85" s="230"/>
      <c r="I85" s="31"/>
      <c r="J85" s="31"/>
      <c r="K85" s="31"/>
      <c r="L85" s="4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1" customFormat="1" ht="12" customHeight="1">
      <c r="A86" s="29"/>
      <c r="B86" s="30"/>
      <c r="C86" s="24" t="s">
        <v>88</v>
      </c>
      <c r="D86" s="31"/>
      <c r="E86" s="31"/>
      <c r="F86" s="31"/>
      <c r="G86" s="31"/>
      <c r="H86" s="31"/>
      <c r="I86" s="31"/>
      <c r="J86" s="31"/>
      <c r="K86" s="31"/>
      <c r="L86" s="4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1" customFormat="1" ht="16.5" customHeight="1">
      <c r="A87" s="29"/>
      <c r="B87" s="30"/>
      <c r="C87" s="31"/>
      <c r="D87" s="31"/>
      <c r="E87" s="196" t="str">
        <f>E9</f>
        <v>00 - Celkové sestavení nákladů</v>
      </c>
      <c r="F87" s="228"/>
      <c r="G87" s="228"/>
      <c r="H87" s="228"/>
      <c r="I87" s="31"/>
      <c r="J87" s="31"/>
      <c r="K87" s="31"/>
      <c r="L87" s="4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1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4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1" customFormat="1" ht="12" customHeight="1">
      <c r="A89" s="29"/>
      <c r="B89" s="30"/>
      <c r="C89" s="24" t="s">
        <v>20</v>
      </c>
      <c r="D89" s="31"/>
      <c r="E89" s="31"/>
      <c r="F89" s="22" t="str">
        <f>F12</f>
        <v>Přelouč</v>
      </c>
      <c r="G89" s="31"/>
      <c r="H89" s="31"/>
      <c r="I89" s="24" t="s">
        <v>22</v>
      </c>
      <c r="J89" s="61" t="str">
        <f>IF(J12="","",J12)</f>
        <v>25. 5. 2020</v>
      </c>
      <c r="K89" s="31"/>
      <c r="L89" s="4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1" customFormat="1" ht="6.95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46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1" customFormat="1" ht="25.7" customHeight="1">
      <c r="A91" s="29"/>
      <c r="B91" s="30"/>
      <c r="C91" s="24" t="s">
        <v>24</v>
      </c>
      <c r="D91" s="31"/>
      <c r="E91" s="31"/>
      <c r="F91" s="22" t="str">
        <f>E15</f>
        <v>Město Přelouč</v>
      </c>
      <c r="G91" s="31"/>
      <c r="H91" s="31"/>
      <c r="I91" s="24" t="s">
        <v>30</v>
      </c>
      <c r="J91" s="27" t="str">
        <f>E21</f>
        <v>Ing. Vítězslav Vomočil Pardubice</v>
      </c>
      <c r="K91" s="31"/>
      <c r="L91" s="46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1" customFormat="1" ht="15.2" customHeight="1">
      <c r="A92" s="29"/>
      <c r="B92" s="30"/>
      <c r="C92" s="24" t="s">
        <v>28</v>
      </c>
      <c r="D92" s="31"/>
      <c r="E92" s="31"/>
      <c r="F92" s="22" t="str">
        <f>IF(E18="","",E18)</f>
        <v>Vyplň údaj</v>
      </c>
      <c r="G92" s="31"/>
      <c r="H92" s="31"/>
      <c r="I92" s="24" t="s">
        <v>33</v>
      </c>
      <c r="J92" s="27" t="str">
        <f>E24</f>
        <v>Vojtěch</v>
      </c>
      <c r="K92" s="31"/>
      <c r="L92" s="46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1" customFormat="1" ht="10.35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46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1" customFormat="1" ht="29.25" customHeight="1">
      <c r="A94" s="29"/>
      <c r="B94" s="30"/>
      <c r="C94" s="134" t="s">
        <v>91</v>
      </c>
      <c r="D94" s="135"/>
      <c r="E94" s="135"/>
      <c r="F94" s="135"/>
      <c r="G94" s="135"/>
      <c r="H94" s="135"/>
      <c r="I94" s="135"/>
      <c r="J94" s="136" t="s">
        <v>92</v>
      </c>
      <c r="K94" s="135"/>
      <c r="L94" s="46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1" customFormat="1" ht="10.35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46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1" customFormat="1" ht="22.9" customHeight="1">
      <c r="A96" s="29"/>
      <c r="B96" s="30"/>
      <c r="C96" s="137" t="s">
        <v>93</v>
      </c>
      <c r="D96" s="31"/>
      <c r="E96" s="31"/>
      <c r="F96" s="31"/>
      <c r="G96" s="31"/>
      <c r="H96" s="31"/>
      <c r="I96" s="31"/>
      <c r="J96" s="79">
        <f>J117</f>
        <v>33780000</v>
      </c>
      <c r="K96" s="31"/>
      <c r="L96" s="46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2" t="s">
        <v>94</v>
      </c>
    </row>
    <row r="97" spans="1:31" s="8" customFormat="1" ht="24.95" customHeight="1">
      <c r="B97" s="138"/>
      <c r="C97" s="139"/>
      <c r="D97" s="140" t="s">
        <v>95</v>
      </c>
      <c r="E97" s="141"/>
      <c r="F97" s="141"/>
      <c r="G97" s="141"/>
      <c r="H97" s="141"/>
      <c r="I97" s="141"/>
      <c r="J97" s="142">
        <f>J118</f>
        <v>33780000</v>
      </c>
      <c r="K97" s="139"/>
      <c r="L97" s="143"/>
    </row>
    <row r="98" spans="1:31" s="1" customFormat="1" ht="21.75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46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1" customFormat="1" ht="6.95" customHeight="1">
      <c r="A99" s="29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6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1" customFormat="1" ht="6.95" customHeight="1">
      <c r="A103" s="29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6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1" customFormat="1" ht="24.95" customHeight="1">
      <c r="A104" s="29"/>
      <c r="B104" s="30"/>
      <c r="C104" s="18" t="s">
        <v>96</v>
      </c>
      <c r="D104" s="31"/>
      <c r="E104" s="31"/>
      <c r="F104" s="31"/>
      <c r="G104" s="31"/>
      <c r="H104" s="31"/>
      <c r="I104" s="31"/>
      <c r="J104" s="31"/>
      <c r="K104" s="31"/>
      <c r="L104" s="46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1" customFormat="1" ht="6.95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46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1" customFormat="1" ht="12" customHeight="1">
      <c r="A106" s="29"/>
      <c r="B106" s="30"/>
      <c r="C106" s="24" t="s">
        <v>16</v>
      </c>
      <c r="D106" s="31"/>
      <c r="E106" s="31"/>
      <c r="F106" s="31"/>
      <c r="G106" s="31"/>
      <c r="H106" s="31"/>
      <c r="I106" s="31"/>
      <c r="J106" s="31"/>
      <c r="K106" s="31"/>
      <c r="L106" s="46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1" customFormat="1" ht="16.5" customHeight="1">
      <c r="A107" s="29"/>
      <c r="B107" s="30"/>
      <c r="C107" s="31"/>
      <c r="D107" s="31"/>
      <c r="E107" s="229" t="str">
        <f>E7</f>
        <v>Stavební úpravy kuchyně a jídelny, Obránců míru 1714, Přelouč</v>
      </c>
      <c r="F107" s="230"/>
      <c r="G107" s="230"/>
      <c r="H107" s="230"/>
      <c r="I107" s="31"/>
      <c r="J107" s="31"/>
      <c r="K107" s="31"/>
      <c r="L107" s="46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1" customFormat="1" ht="12" customHeight="1">
      <c r="A108" s="29"/>
      <c r="B108" s="30"/>
      <c r="C108" s="24" t="s">
        <v>88</v>
      </c>
      <c r="D108" s="31"/>
      <c r="E108" s="31"/>
      <c r="F108" s="31"/>
      <c r="G108" s="31"/>
      <c r="H108" s="31"/>
      <c r="I108" s="31"/>
      <c r="J108" s="31"/>
      <c r="K108" s="31"/>
      <c r="L108" s="46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1" customFormat="1" ht="16.5" customHeight="1">
      <c r="A109" s="29"/>
      <c r="B109" s="30"/>
      <c r="C109" s="31"/>
      <c r="D109" s="31"/>
      <c r="E109" s="196" t="str">
        <f>E9</f>
        <v>00 - Celkové sestavení nákladů</v>
      </c>
      <c r="F109" s="228"/>
      <c r="G109" s="228"/>
      <c r="H109" s="228"/>
      <c r="I109" s="31"/>
      <c r="J109" s="31"/>
      <c r="K109" s="31"/>
      <c r="L109" s="46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1" customFormat="1" ht="6.95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46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1" customFormat="1" ht="12" customHeight="1">
      <c r="A111" s="29"/>
      <c r="B111" s="30"/>
      <c r="C111" s="24" t="s">
        <v>20</v>
      </c>
      <c r="D111" s="31"/>
      <c r="E111" s="31"/>
      <c r="F111" s="22" t="str">
        <f>F12</f>
        <v>Přelouč</v>
      </c>
      <c r="G111" s="31"/>
      <c r="H111" s="31"/>
      <c r="I111" s="24" t="s">
        <v>22</v>
      </c>
      <c r="J111" s="61" t="str">
        <f>IF(J12="","",J12)</f>
        <v>25. 5. 2020</v>
      </c>
      <c r="K111" s="31"/>
      <c r="L111" s="46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1" customFormat="1" ht="6.95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46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25.7" customHeight="1">
      <c r="A113" s="29"/>
      <c r="B113" s="30"/>
      <c r="C113" s="24" t="s">
        <v>24</v>
      </c>
      <c r="D113" s="31"/>
      <c r="E113" s="31"/>
      <c r="F113" s="22" t="str">
        <f>E15</f>
        <v>Město Přelouč</v>
      </c>
      <c r="G113" s="31"/>
      <c r="H113" s="31"/>
      <c r="I113" s="24" t="s">
        <v>30</v>
      </c>
      <c r="J113" s="27" t="str">
        <f>E21</f>
        <v>Ing. Vítězslav Vomočil Pardubice</v>
      </c>
      <c r="K113" s="31"/>
      <c r="L113" s="46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5.2" customHeight="1">
      <c r="A114" s="29"/>
      <c r="B114" s="30"/>
      <c r="C114" s="24" t="s">
        <v>28</v>
      </c>
      <c r="D114" s="31"/>
      <c r="E114" s="31"/>
      <c r="F114" s="22" t="str">
        <f>IF(E18="","",E18)</f>
        <v>Vyplň údaj</v>
      </c>
      <c r="G114" s="31"/>
      <c r="H114" s="31"/>
      <c r="I114" s="24" t="s">
        <v>33</v>
      </c>
      <c r="J114" s="27" t="str">
        <f>E24</f>
        <v>Vojtěch</v>
      </c>
      <c r="K114" s="31"/>
      <c r="L114" s="46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" customFormat="1" ht="10.35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46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9" customFormat="1" ht="29.25" customHeight="1">
      <c r="A116" s="144"/>
      <c r="B116" s="145"/>
      <c r="C116" s="146" t="s">
        <v>97</v>
      </c>
      <c r="D116" s="147" t="s">
        <v>61</v>
      </c>
      <c r="E116" s="147" t="s">
        <v>57</v>
      </c>
      <c r="F116" s="147" t="s">
        <v>58</v>
      </c>
      <c r="G116" s="147" t="s">
        <v>98</v>
      </c>
      <c r="H116" s="147" t="s">
        <v>99</v>
      </c>
      <c r="I116" s="147" t="s">
        <v>100</v>
      </c>
      <c r="J116" s="147" t="s">
        <v>92</v>
      </c>
      <c r="K116" s="148" t="s">
        <v>101</v>
      </c>
      <c r="L116" s="149"/>
      <c r="M116" s="70" t="s">
        <v>1</v>
      </c>
      <c r="N116" s="71" t="s">
        <v>40</v>
      </c>
      <c r="O116" s="71" t="s">
        <v>102</v>
      </c>
      <c r="P116" s="71" t="s">
        <v>103</v>
      </c>
      <c r="Q116" s="71" t="s">
        <v>104</v>
      </c>
      <c r="R116" s="71" t="s">
        <v>105</v>
      </c>
      <c r="S116" s="71" t="s">
        <v>106</v>
      </c>
      <c r="T116" s="72" t="s">
        <v>107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pans="1:65" s="1" customFormat="1" ht="22.9" customHeight="1">
      <c r="A117" s="29"/>
      <c r="B117" s="30"/>
      <c r="C117" s="77" t="s">
        <v>108</v>
      </c>
      <c r="D117" s="31"/>
      <c r="E117" s="31"/>
      <c r="F117" s="31"/>
      <c r="G117" s="31"/>
      <c r="H117" s="31"/>
      <c r="I117" s="31"/>
      <c r="J117" s="150">
        <f>BK117</f>
        <v>33780000</v>
      </c>
      <c r="K117" s="31"/>
      <c r="L117" s="34"/>
      <c r="M117" s="73"/>
      <c r="N117" s="151"/>
      <c r="O117" s="74"/>
      <c r="P117" s="152">
        <f>P118</f>
        <v>0</v>
      </c>
      <c r="Q117" s="74"/>
      <c r="R117" s="152">
        <f>R118</f>
        <v>0</v>
      </c>
      <c r="S117" s="74"/>
      <c r="T117" s="15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2" t="s">
        <v>75</v>
      </c>
      <c r="AU117" s="12" t="s">
        <v>94</v>
      </c>
      <c r="BK117" s="154">
        <f>BK118</f>
        <v>33780000</v>
      </c>
    </row>
    <row r="118" spans="1:65" s="10" customFormat="1" ht="25.9" customHeight="1">
      <c r="B118" s="155"/>
      <c r="C118" s="156"/>
      <c r="D118" s="157" t="s">
        <v>75</v>
      </c>
      <c r="E118" s="158" t="s">
        <v>83</v>
      </c>
      <c r="F118" s="158" t="s">
        <v>82</v>
      </c>
      <c r="G118" s="156"/>
      <c r="H118" s="156"/>
      <c r="I118" s="159"/>
      <c r="J118" s="160">
        <f>BK118</f>
        <v>33780000</v>
      </c>
      <c r="K118" s="156"/>
      <c r="L118" s="161"/>
      <c r="M118" s="162"/>
      <c r="N118" s="163"/>
      <c r="O118" s="163"/>
      <c r="P118" s="164">
        <f>SUM(P119:P121)</f>
        <v>0</v>
      </c>
      <c r="Q118" s="163"/>
      <c r="R118" s="164">
        <f>SUM(R119:R121)</f>
        <v>0</v>
      </c>
      <c r="S118" s="163"/>
      <c r="T118" s="165">
        <f>SUM(T119:T121)</f>
        <v>0</v>
      </c>
      <c r="AR118" s="166" t="s">
        <v>109</v>
      </c>
      <c r="AT118" s="167" t="s">
        <v>75</v>
      </c>
      <c r="AU118" s="167" t="s">
        <v>76</v>
      </c>
      <c r="AY118" s="166" t="s">
        <v>110</v>
      </c>
      <c r="BK118" s="168">
        <f>SUM(BK119:BK121)</f>
        <v>33780000</v>
      </c>
    </row>
    <row r="119" spans="1:65" s="1" customFormat="1" ht="24.2" customHeight="1">
      <c r="A119" s="29"/>
      <c r="B119" s="30"/>
      <c r="C119" s="169" t="s">
        <v>84</v>
      </c>
      <c r="D119" s="169" t="s">
        <v>111</v>
      </c>
      <c r="E119" s="170" t="s">
        <v>112</v>
      </c>
      <c r="F119" s="171" t="s">
        <v>113</v>
      </c>
      <c r="G119" s="172" t="s">
        <v>114</v>
      </c>
      <c r="H119" s="173">
        <v>1</v>
      </c>
      <c r="I119" s="174">
        <v>21798483.620000001</v>
      </c>
      <c r="J119" s="175">
        <f>ROUND(I119*H119,2)</f>
        <v>21798483.620000001</v>
      </c>
      <c r="K119" s="171" t="s">
        <v>1</v>
      </c>
      <c r="L119" s="34"/>
      <c r="M119" s="176" t="s">
        <v>1</v>
      </c>
      <c r="N119" s="177" t="s">
        <v>41</v>
      </c>
      <c r="O119" s="66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80" t="s">
        <v>115</v>
      </c>
      <c r="AT119" s="180" t="s">
        <v>111</v>
      </c>
      <c r="AU119" s="180" t="s">
        <v>84</v>
      </c>
      <c r="AY119" s="12" t="s">
        <v>110</v>
      </c>
      <c r="BE119" s="181">
        <f>IF(N119="základní",J119,0)</f>
        <v>21798483.620000001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84</v>
      </c>
      <c r="BK119" s="181">
        <f>ROUND(I119*H119,2)</f>
        <v>21798483.620000001</v>
      </c>
      <c r="BL119" s="12" t="s">
        <v>115</v>
      </c>
      <c r="BM119" s="180" t="s">
        <v>116</v>
      </c>
    </row>
    <row r="120" spans="1:65" s="1" customFormat="1" ht="24.2" customHeight="1">
      <c r="A120" s="29"/>
      <c r="B120" s="30"/>
      <c r="C120" s="169" t="s">
        <v>86</v>
      </c>
      <c r="D120" s="169" t="s">
        <v>111</v>
      </c>
      <c r="E120" s="170" t="s">
        <v>117</v>
      </c>
      <c r="F120" s="171" t="s">
        <v>118</v>
      </c>
      <c r="G120" s="172" t="s">
        <v>114</v>
      </c>
      <c r="H120" s="173">
        <v>1</v>
      </c>
      <c r="I120" s="174">
        <v>5052653.0199999996</v>
      </c>
      <c r="J120" s="175">
        <f>ROUND(I120*H120,2)</f>
        <v>5052653.0199999996</v>
      </c>
      <c r="K120" s="171" t="s">
        <v>1</v>
      </c>
      <c r="L120" s="34"/>
      <c r="M120" s="176" t="s">
        <v>1</v>
      </c>
      <c r="N120" s="177" t="s">
        <v>41</v>
      </c>
      <c r="O120" s="66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80" t="s">
        <v>115</v>
      </c>
      <c r="AT120" s="180" t="s">
        <v>111</v>
      </c>
      <c r="AU120" s="180" t="s">
        <v>84</v>
      </c>
      <c r="AY120" s="12" t="s">
        <v>110</v>
      </c>
      <c r="BE120" s="181">
        <f>IF(N120="základní",J120,0)</f>
        <v>5052653.0199999996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2" t="s">
        <v>84</v>
      </c>
      <c r="BK120" s="181">
        <f>ROUND(I120*H120,2)</f>
        <v>5052653.0199999996</v>
      </c>
      <c r="BL120" s="12" t="s">
        <v>115</v>
      </c>
      <c r="BM120" s="180" t="s">
        <v>119</v>
      </c>
    </row>
    <row r="121" spans="1:65" s="1" customFormat="1" ht="24.2" customHeight="1">
      <c r="A121" s="29"/>
      <c r="B121" s="30"/>
      <c r="C121" s="169" t="s">
        <v>120</v>
      </c>
      <c r="D121" s="169" t="s">
        <v>111</v>
      </c>
      <c r="E121" s="170" t="s">
        <v>121</v>
      </c>
      <c r="F121" s="171" t="s">
        <v>122</v>
      </c>
      <c r="G121" s="172" t="s">
        <v>114</v>
      </c>
      <c r="H121" s="173">
        <v>1</v>
      </c>
      <c r="I121" s="174">
        <v>6928863.3600000003</v>
      </c>
      <c r="J121" s="175">
        <f>ROUND(I121*H121,2)</f>
        <v>6928863.3600000003</v>
      </c>
      <c r="K121" s="171" t="s">
        <v>1</v>
      </c>
      <c r="L121" s="34"/>
      <c r="M121" s="182" t="s">
        <v>1</v>
      </c>
      <c r="N121" s="183" t="s">
        <v>41</v>
      </c>
      <c r="O121" s="184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80" t="s">
        <v>115</v>
      </c>
      <c r="AT121" s="180" t="s">
        <v>111</v>
      </c>
      <c r="AU121" s="180" t="s">
        <v>84</v>
      </c>
      <c r="AY121" s="12" t="s">
        <v>110</v>
      </c>
      <c r="BE121" s="181">
        <f>IF(N121="základní",J121,0)</f>
        <v>6928863.3600000003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2" t="s">
        <v>84</v>
      </c>
      <c r="BK121" s="181">
        <f>ROUND(I121*H121,2)</f>
        <v>6928863.3600000003</v>
      </c>
      <c r="BL121" s="12" t="s">
        <v>115</v>
      </c>
      <c r="BM121" s="180" t="s">
        <v>123</v>
      </c>
    </row>
    <row r="122" spans="1:65" s="1" customFormat="1" ht="6.95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34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sheetProtection algorithmName="SHA-512" hashValue="YiNQcML9/hTmWsnci67N4pAILcG0Z7MlgJTmlhbySoWfJ1pd1X+lTXSDKDyZ3Mx8iNGC1H+kwJ1UnYNJJ4V/Vg==" saltValue="xnNb16eaIkDKcDQg085iYoyaRXe3TQix5CAb5iEFs7AHAkIEe/bCtbnTJkPhxbp16pFFIKbwf1klYd1G5zBDzw==" spinCount="100000" sheet="1" objects="1" scenarios="1" formatColumns="0" formatRows="0" autoFilter="0"/>
  <autoFilter ref="C116:K121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00 - Celkové sestavení ná...</vt:lpstr>
      <vt:lpstr>'00 - Celkové sestavení ná...'!Názvy_tisku</vt:lpstr>
      <vt:lpstr>'Rekapitulace stavby'!Názvy_tisku</vt:lpstr>
      <vt:lpstr>'00 - Celkové sestavení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Polanský Luboš - Raeder&amp;Falge</cp:lastModifiedBy>
  <dcterms:created xsi:type="dcterms:W3CDTF">2020-10-26T09:00:11Z</dcterms:created>
  <dcterms:modified xsi:type="dcterms:W3CDTF">2021-04-28T04:17:53Z</dcterms:modified>
</cp:coreProperties>
</file>